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ascal.joulin.ALTERNATIVE-COU\Desktop\CDG 29\"/>
    </mc:Choice>
  </mc:AlternateContent>
  <xr:revisionPtr revIDLastSave="0" documentId="13_ncr:1_{36CAC45D-FF27-4C6F-80A0-977B497187C2}" xr6:coauthVersionLast="47" xr6:coauthVersionMax="47" xr10:uidLastSave="{00000000-0000-0000-0000-000000000000}"/>
  <bookViews>
    <workbookView xWindow="28635" yWindow="660" windowWidth="25470" windowHeight="15015" xr2:uid="{114DF97C-C6CC-4804-BBFC-E8B096550466}"/>
  </bookViews>
  <sheets>
    <sheet name="CDG 29 - Prévoyance" sheetId="2" r:id="rId1"/>
    <sheet name="Feuil2" sheetId="3" state="hidden" r:id="rId2"/>
  </sheets>
  <definedNames>
    <definedName name="_xlnm.Print_Area" localSheetId="0">'CDG 29 - Prévoyance'!$A$1:$I$29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G25" i="2"/>
  <c r="G19" i="2"/>
  <c r="E11" i="2"/>
  <c r="F27" i="2"/>
  <c r="F26" i="2"/>
  <c r="F25" i="2"/>
  <c r="F19" i="2"/>
  <c r="C9" i="3"/>
  <c r="C8" i="3"/>
  <c r="C7" i="3"/>
  <c r="C6" i="3"/>
</calcChain>
</file>

<file path=xl/sharedStrings.xml><?xml version="1.0" encoding="utf-8"?>
<sst xmlns="http://schemas.openxmlformats.org/spreadsheetml/2006/main" count="47" uniqueCount="40">
  <si>
    <t>Cotisations mensuelles, données à titre indicatif à partir des éléments de salaire communiqués. Données non-contractuelles.</t>
  </si>
  <si>
    <t xml:space="preserve">Perte de retraite CNRACL suite à invalidité </t>
  </si>
  <si>
    <t>Montant mensuel unitaire</t>
  </si>
  <si>
    <t>Taux de cotisation</t>
  </si>
  <si>
    <t>Garanties</t>
  </si>
  <si>
    <t xml:space="preserve">Invalidité permanente </t>
  </si>
  <si>
    <t>Assiette brute totale :</t>
  </si>
  <si>
    <t>+</t>
  </si>
  <si>
    <t>Nouvelle Bonification Indiciaire :</t>
  </si>
  <si>
    <t>Complément de Traitement Indiciaire :</t>
  </si>
  <si>
    <t>Traitement Indiciaire :</t>
  </si>
  <si>
    <t>1.- L'assiette de cotisation, brute et mensuelle</t>
  </si>
  <si>
    <t>Convention de participation Prévoyance Complémentaire 2025 - 2030</t>
  </si>
  <si>
    <t xml:space="preserve">Capital Décès / PTIA                                                                                             </t>
  </si>
  <si>
    <t>Rente Education</t>
  </si>
  <si>
    <t>Les garanties de base</t>
  </si>
  <si>
    <t>Les garanties optionnelles</t>
  </si>
  <si>
    <t>Lot</t>
  </si>
  <si>
    <t>Base</t>
  </si>
  <si>
    <t>Minoration</t>
  </si>
  <si>
    <t>DC</t>
  </si>
  <si>
    <t>Rente Educ</t>
  </si>
  <si>
    <t>Coll. Affiliées</t>
  </si>
  <si>
    <t>Quimper Bretagne Occidentale</t>
  </si>
  <si>
    <t>Brest Métropôle</t>
  </si>
  <si>
    <t>Département du Finistère</t>
  </si>
  <si>
    <t>SDIS du Finistère</t>
  </si>
  <si>
    <t xml:space="preserve">Groupe tarifaire : </t>
  </si>
  <si>
    <r>
      <t xml:space="preserve">Régime Indemnitaire brut (IFSE) :
</t>
    </r>
    <r>
      <rPr>
        <i/>
        <sz val="8"/>
        <color theme="1"/>
        <rFont val="Calibri"/>
        <family val="2"/>
      </rPr>
      <t xml:space="preserve">(hors CIA &amp; prime de fin d'année) </t>
    </r>
    <r>
      <rPr>
        <sz val="8"/>
        <color theme="1"/>
        <rFont val="Calibri"/>
        <family val="2"/>
      </rPr>
      <t xml:space="preserve"> </t>
    </r>
  </si>
  <si>
    <r>
      <t>Incapacité</t>
    </r>
    <r>
      <rPr>
        <b/>
        <sz val="8"/>
        <color theme="1"/>
        <rFont val="Calibri"/>
        <family val="2"/>
      </rPr>
      <t xml:space="preserve"> </t>
    </r>
  </si>
  <si>
    <r>
      <t xml:space="preserve">5 % du Traitement brut annuel par année d’invalidité
</t>
    </r>
    <r>
      <rPr>
        <sz val="8"/>
        <color theme="1"/>
        <rFont val="Calibri"/>
        <family val="2"/>
      </rPr>
      <t>[date reconnaissance Invalidité ; date ouverture droits retraite de l'Assuré]</t>
    </r>
  </si>
  <si>
    <t>Indemnité Compensatrice hausse de CSG :</t>
  </si>
  <si>
    <t>2.- Le groupe tarifaire</t>
  </si>
  <si>
    <t>3.- Les garanties proposées</t>
  </si>
  <si>
    <r>
      <t xml:space="preserve">Cotisation mensuelle 
 </t>
    </r>
    <r>
      <rPr>
        <b/>
        <sz val="8"/>
        <color rgb="FFFF3399"/>
        <rFont val="Calibri"/>
        <family val="2"/>
      </rPr>
      <t xml:space="preserve">AVANT déduction
 </t>
    </r>
    <r>
      <rPr>
        <sz val="8"/>
        <color theme="1"/>
        <rFont val="Calibri"/>
        <family val="2"/>
      </rPr>
      <t>de la participation
Employeur</t>
    </r>
  </si>
  <si>
    <t>100 % du Traitement et annuel</t>
  </si>
  <si>
    <t>10 % du Traitement net annuel</t>
  </si>
  <si>
    <t xml:space="preserve">A 1/2 traitement : 90 % de Traitement + CTI + NBI Nets 
   + CMO à 1/2 traitement : 40 % du RI net
   + CLM, CLD, CGM : dès le 91e jour, complément du RI à 90 %                                  </t>
  </si>
  <si>
    <t>Complément à 90 % de TI + CTI + NBI + RI nets</t>
  </si>
  <si>
    <t xml:space="preserve">Simulateur cotisations CDG 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</si>
</sst>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\+\ #,##0.00\ &quot;€&quot;;\-#,##0.00\ &quot;€&quot;"/>
    <numFmt numFmtId="165" formatCode="#,##0.00\ &quot;€&quot;"/>
    <numFmt numFmtId="166" formatCode="0.00\ %"/>
    <numFmt numFmtId="167" formatCode="\+\ 0.00\ %"/>
    <numFmt numFmtId="168" formatCode="#\ ?/2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b/>
      <sz val="14"/>
      <color rgb="FFFF3399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color rgb="FF8C65B2"/>
      <name val="Calibri"/>
      <family val="2"/>
    </font>
    <font>
      <sz val="11"/>
      <color rgb="FFFF3399"/>
      <name val="Calibri"/>
      <family val="2"/>
    </font>
    <font>
      <i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rgb="FF8C65B2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b/>
      <sz val="12"/>
      <color rgb="FFFF3399"/>
      <name val="Calibri"/>
      <family val="2"/>
    </font>
    <font>
      <b/>
      <sz val="8"/>
      <color rgb="FFFF339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C65B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10" fontId="0" fillId="0" borderId="0" xfId="2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7" fontId="8" fillId="0" borderId="4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7" fontId="12" fillId="2" borderId="1" xfId="1" applyNumberFormat="1" applyFont="1" applyFill="1" applyBorder="1" applyAlignment="1" applyProtection="1">
      <alignment horizontal="right" vertical="center"/>
      <protection locked="0"/>
    </xf>
    <xf numFmtId="7" fontId="12" fillId="2" borderId="1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center" vertical="center"/>
    </xf>
    <xf numFmtId="7" fontId="18" fillId="0" borderId="2" xfId="1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164" fontId="18" fillId="2" borderId="3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/>
    </xf>
    <xf numFmtId="7" fontId="18" fillId="0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167" fontId="15" fillId="2" borderId="3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vertical="center" wrapText="1"/>
    </xf>
    <xf numFmtId="7" fontId="8" fillId="0" borderId="4" xfId="1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7" fontId="18" fillId="2" borderId="8" xfId="1" applyNumberFormat="1" applyFont="1" applyFill="1" applyBorder="1" applyAlignment="1">
      <alignment horizontal="center" vertical="center"/>
    </xf>
    <xf numFmtId="7" fontId="18" fillId="2" borderId="9" xfId="1" applyNumberFormat="1" applyFont="1" applyFill="1" applyBorder="1" applyAlignment="1">
      <alignment horizontal="center" vertical="center"/>
    </xf>
    <xf numFmtId="7" fontId="18" fillId="2" borderId="6" xfId="1" applyNumberFormat="1" applyFont="1" applyFill="1" applyBorder="1" applyAlignment="1">
      <alignment horizontal="center" vertical="center"/>
    </xf>
    <xf numFmtId="166" fontId="15" fillId="2" borderId="8" xfId="0" applyNumberFormat="1" applyFont="1" applyFill="1" applyBorder="1" applyAlignment="1">
      <alignment horizontal="center" vertical="center" wrapText="1"/>
    </xf>
    <xf numFmtId="166" fontId="15" fillId="2" borderId="9" xfId="0" applyNumberFormat="1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91440</xdr:rowOff>
    </xdr:from>
    <xdr:ext cx="956202" cy="383539"/>
    <xdr:pic>
      <xdr:nvPicPr>
        <xdr:cNvPr id="2" name="Image 1">
          <a:extLst>
            <a:ext uri="{FF2B5EF4-FFF2-40B4-BE49-F238E27FC236}">
              <a16:creationId xmlns:a16="http://schemas.microsoft.com/office/drawing/2014/main" id="{2038A3A0-2C92-48EA-B6D3-8CB148390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91440"/>
          <a:ext cx="956202" cy="383539"/>
        </a:xfrm>
        <a:prstGeom prst="rect">
          <a:avLst/>
        </a:prstGeom>
      </xdr:spPr>
    </xdr:pic>
    <xdr:clientData/>
  </xdr:oneCellAnchor>
  <xdr:twoCellAnchor editAs="oneCell">
    <xdr:from>
      <xdr:col>5</xdr:col>
      <xdr:colOff>677594</xdr:colOff>
      <xdr:row>0</xdr:row>
      <xdr:rowOff>144215</xdr:rowOff>
    </xdr:from>
    <xdr:to>
      <xdr:col>6</xdr:col>
      <xdr:colOff>1047750</xdr:colOff>
      <xdr:row>0</xdr:row>
      <xdr:rowOff>441301</xdr:rowOff>
    </xdr:to>
    <xdr:pic>
      <xdr:nvPicPr>
        <xdr:cNvPr id="3" name="Image 2" descr="Une image contenant Police, texte, Graphique, logo&#10;&#10;Description générée automatiquement">
          <a:extLst>
            <a:ext uri="{FF2B5EF4-FFF2-40B4-BE49-F238E27FC236}">
              <a16:creationId xmlns:a16="http://schemas.microsoft.com/office/drawing/2014/main" id="{0651FFDC-C94A-C59A-C322-4F83213BA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4671" y="144215"/>
          <a:ext cx="1157947" cy="3085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E9EF0-27DA-4929-BD3F-098C6B87B5CE}" name="Tableau1" displayName="Tableau1" ref="B4:F9" totalsRowShown="0" headerRowDxfId="6" dataDxfId="5" dataCellStyle="Pourcentage">
  <autoFilter ref="B4:F9" xr:uid="{C84E9EF0-27DA-4929-BD3F-098C6B87B5CE}"/>
  <tableColumns count="5">
    <tableColumn id="1" xr3:uid="{7FE69E81-C3C7-4112-A538-58CF54A081F3}" name="Lot" dataDxfId="4"/>
    <tableColumn id="2" xr3:uid="{FD65439D-627B-4FF3-B02F-CA7B4960FAFB}" name="Base" dataDxfId="3" dataCellStyle="Pourcentage">
      <calculatedColumnFormula>2.33%+1.09%</calculatedColumnFormula>
    </tableColumn>
    <tableColumn id="3" xr3:uid="{69537D7E-78DA-4E3F-A9AD-58F9B4C441AF}" name="Minoration" dataDxfId="2" dataCellStyle="Pourcentage"/>
    <tableColumn id="4" xr3:uid="{DA8A27F0-D888-42A6-9396-F89E79326239}" name="DC" dataDxfId="1" dataCellStyle="Pourcentage"/>
    <tableColumn id="5" xr3:uid="{8EAD9A87-FB7A-4CFF-B10D-B737636728CF}" name="Rente Educ" dataDxfId="0" dataCellStyle="Pourcentag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9DCC-B7E1-4EEB-9C5C-7C8E5FC9C2EF}">
  <sheetPr>
    <pageSetUpPr fitToPage="1"/>
  </sheetPr>
  <dimension ref="B1:L29"/>
  <sheetViews>
    <sheetView showGridLines="0" tabSelected="1" zoomScale="130" zoomScaleNormal="130" workbookViewId="0">
      <selection activeCell="F43" sqref="F43"/>
    </sheetView>
  </sheetViews>
  <sheetFormatPr baseColWidth="10" defaultColWidth="11.3984375" defaultRowHeight="14.4" x14ac:dyDescent="0.25"/>
  <cols>
    <col min="1" max="1" width="4.796875" style="3" customWidth="1"/>
    <col min="2" max="2" width="11.3984375" style="3"/>
    <col min="3" max="3" width="13.69921875" style="3" customWidth="1"/>
    <col min="4" max="4" width="23.3984375" style="3" customWidth="1"/>
    <col min="5" max="5" width="26" style="3" customWidth="1"/>
    <col min="6" max="6" width="11.3984375" style="4"/>
    <col min="7" max="7" width="18.3984375" style="3" customWidth="1"/>
    <col min="8" max="8" width="3.3984375" style="3" customWidth="1"/>
    <col min="9" max="9" width="19.796875" style="3" customWidth="1"/>
    <col min="10" max="10" width="10.3984375" style="3" customWidth="1"/>
    <col min="11" max="16384" width="11.3984375" style="3"/>
  </cols>
  <sheetData>
    <row r="1" spans="2:12" ht="39.6" customHeight="1" x14ac:dyDescent="0.25">
      <c r="F1" s="3"/>
    </row>
    <row r="2" spans="2:12" ht="25.8" customHeight="1" x14ac:dyDescent="0.25">
      <c r="B2" s="39" t="s">
        <v>39</v>
      </c>
      <c r="C2" s="39"/>
      <c r="D2" s="39"/>
      <c r="E2" s="39"/>
      <c r="F2" s="39"/>
      <c r="G2" s="39"/>
    </row>
    <row r="3" spans="2:12" ht="25.2" customHeight="1" x14ac:dyDescent="0.25">
      <c r="B3" s="42" t="s">
        <v>12</v>
      </c>
      <c r="C3" s="42"/>
      <c r="D3" s="42"/>
      <c r="E3" s="42"/>
      <c r="F3" s="42"/>
      <c r="G3" s="42"/>
    </row>
    <row r="4" spans="2:12" ht="7.5" customHeight="1" x14ac:dyDescent="0.25">
      <c r="B4" s="41"/>
      <c r="C4" s="41"/>
      <c r="D4" s="41"/>
      <c r="E4" s="41"/>
      <c r="F4" s="41"/>
      <c r="G4" s="41"/>
    </row>
    <row r="5" spans="2:12" ht="20.55" customHeight="1" x14ac:dyDescent="0.25">
      <c r="B5" s="5" t="s">
        <v>11</v>
      </c>
      <c r="C5" s="6"/>
      <c r="D5" s="7"/>
      <c r="E5" s="7"/>
      <c r="F5" s="8"/>
    </row>
    <row r="6" spans="2:12" ht="27.6" customHeight="1" x14ac:dyDescent="0.25">
      <c r="B6" s="40" t="s">
        <v>10</v>
      </c>
      <c r="C6" s="40"/>
      <c r="D6" s="37"/>
      <c r="E6" s="9"/>
      <c r="F6" s="3"/>
      <c r="H6" s="10"/>
      <c r="I6" s="4"/>
      <c r="J6" s="11"/>
      <c r="K6" s="11"/>
    </row>
    <row r="7" spans="2:12" ht="27.6" customHeight="1" x14ac:dyDescent="0.25">
      <c r="B7" s="12" t="s">
        <v>7</v>
      </c>
      <c r="C7" s="36" t="s">
        <v>9</v>
      </c>
      <c r="D7" s="37"/>
      <c r="E7" s="9"/>
      <c r="F7" s="3"/>
      <c r="G7" s="10"/>
      <c r="H7" s="10"/>
      <c r="I7" s="4"/>
      <c r="J7" s="11"/>
      <c r="K7" s="11"/>
    </row>
    <row r="8" spans="2:12" ht="27.6" customHeight="1" x14ac:dyDescent="0.25">
      <c r="B8" s="12" t="s">
        <v>7</v>
      </c>
      <c r="C8" s="36" t="s">
        <v>31</v>
      </c>
      <c r="D8" s="37"/>
      <c r="E8" s="9"/>
      <c r="F8" s="3"/>
      <c r="G8" s="10"/>
      <c r="H8" s="10"/>
      <c r="I8" s="4"/>
      <c r="J8" s="11"/>
      <c r="K8" s="11"/>
    </row>
    <row r="9" spans="2:12" ht="27.6" customHeight="1" x14ac:dyDescent="0.25">
      <c r="B9" s="12" t="s">
        <v>7</v>
      </c>
      <c r="C9" s="36" t="s">
        <v>8</v>
      </c>
      <c r="D9" s="37"/>
      <c r="E9" s="9"/>
      <c r="F9" s="13"/>
      <c r="G9" s="10"/>
      <c r="H9" s="10"/>
      <c r="I9" s="64"/>
      <c r="J9" s="11"/>
      <c r="K9" s="65"/>
      <c r="L9" s="65"/>
    </row>
    <row r="10" spans="2:12" ht="27.6" customHeight="1" x14ac:dyDescent="0.25">
      <c r="B10" s="12" t="s">
        <v>7</v>
      </c>
      <c r="C10" s="38" t="s">
        <v>28</v>
      </c>
      <c r="D10" s="38"/>
      <c r="E10" s="9"/>
      <c r="H10" s="10"/>
      <c r="I10" s="64"/>
      <c r="J10" s="11"/>
      <c r="K10" s="11"/>
    </row>
    <row r="11" spans="2:12" ht="22.2" customHeight="1" x14ac:dyDescent="0.25">
      <c r="B11" s="14"/>
      <c r="C11" s="14"/>
      <c r="D11" s="15" t="s">
        <v>6</v>
      </c>
      <c r="E11" s="16">
        <f>SUM(E6+E7+E8+E9+E10)</f>
        <v>0</v>
      </c>
      <c r="H11" s="10"/>
    </row>
    <row r="12" spans="2:12" ht="12.6" customHeight="1" x14ac:dyDescent="0.25">
      <c r="H12" s="10"/>
    </row>
    <row r="13" spans="2:12" ht="21.6" customHeight="1" x14ac:dyDescent="0.25">
      <c r="B13" s="5" t="s">
        <v>32</v>
      </c>
      <c r="H13" s="10"/>
    </row>
    <row r="14" spans="2:12" ht="22.2" customHeight="1" x14ac:dyDescent="0.25">
      <c r="B14" s="12"/>
      <c r="C14" s="38" t="s">
        <v>27</v>
      </c>
      <c r="D14" s="38"/>
      <c r="E14" s="35" t="s">
        <v>22</v>
      </c>
      <c r="G14" s="32"/>
      <c r="H14" s="10"/>
    </row>
    <row r="15" spans="2:12" ht="10.199999999999999" customHeight="1" x14ac:dyDescent="0.25">
      <c r="G15" s="71" t="s">
        <v>34</v>
      </c>
      <c r="H15" s="10"/>
    </row>
    <row r="16" spans="2:12" ht="30" customHeight="1" x14ac:dyDescent="0.25">
      <c r="B16" s="5" t="s">
        <v>33</v>
      </c>
      <c r="C16" s="6"/>
      <c r="D16" s="7"/>
      <c r="E16" s="7"/>
      <c r="F16" s="17"/>
      <c r="G16" s="72"/>
      <c r="H16" s="10"/>
      <c r="J16" s="18"/>
      <c r="K16" s="19"/>
      <c r="L16" s="19"/>
    </row>
    <row r="17" spans="2:9" ht="19.05" customHeight="1" x14ac:dyDescent="0.25">
      <c r="B17" s="44" t="s">
        <v>15</v>
      </c>
      <c r="C17" s="45"/>
      <c r="D17" s="45"/>
      <c r="E17" s="45"/>
      <c r="F17" s="45"/>
      <c r="G17" s="46"/>
    </row>
    <row r="18" spans="2:9" s="11" customFormat="1" ht="22.05" customHeight="1" x14ac:dyDescent="0.25">
      <c r="B18" s="47" t="s">
        <v>4</v>
      </c>
      <c r="C18" s="48"/>
      <c r="D18" s="48"/>
      <c r="E18" s="49"/>
      <c r="F18" s="20" t="s">
        <v>3</v>
      </c>
      <c r="G18" s="20" t="s">
        <v>2</v>
      </c>
    </row>
    <row r="19" spans="2:9" s="11" customFormat="1" ht="42.6" customHeight="1" x14ac:dyDescent="0.25">
      <c r="B19" s="58" t="s">
        <v>29</v>
      </c>
      <c r="C19" s="59"/>
      <c r="D19" s="56" t="s">
        <v>37</v>
      </c>
      <c r="E19" s="57"/>
      <c r="F19" s="53">
        <f>VLOOKUP($E$14,Tableau1[],2,FALSE)</f>
        <v>2.7E-2</v>
      </c>
      <c r="G19" s="50">
        <f>F19*$E$11</f>
        <v>0</v>
      </c>
      <c r="I19" s="34"/>
    </row>
    <row r="20" spans="2:9" s="11" customFormat="1" ht="30" customHeight="1" x14ac:dyDescent="0.25">
      <c r="B20" s="62" t="s">
        <v>5</v>
      </c>
      <c r="C20" s="63"/>
      <c r="D20" s="69" t="s">
        <v>38</v>
      </c>
      <c r="E20" s="70"/>
      <c r="F20" s="54"/>
      <c r="G20" s="51"/>
      <c r="I20" s="21"/>
    </row>
    <row r="21" spans="2:9" ht="2.5499999999999998" hidden="1" customHeight="1" x14ac:dyDescent="0.25">
      <c r="B21" s="60"/>
      <c r="C21" s="61"/>
      <c r="D21" s="66"/>
      <c r="E21" s="67"/>
      <c r="F21" s="55"/>
      <c r="G21" s="52"/>
    </row>
    <row r="22" spans="2:9" ht="25.95" customHeight="1" x14ac:dyDescent="0.25">
      <c r="B22" s="22"/>
      <c r="C22" s="22"/>
      <c r="D22" s="22"/>
      <c r="E22" s="22"/>
      <c r="F22" s="23"/>
      <c r="G22" s="24"/>
    </row>
    <row r="23" spans="2:9" ht="19.5" customHeight="1" x14ac:dyDescent="0.25">
      <c r="B23" s="44" t="s">
        <v>16</v>
      </c>
      <c r="C23" s="45"/>
      <c r="D23" s="45"/>
      <c r="E23" s="45"/>
      <c r="F23" s="45"/>
      <c r="G23" s="46"/>
    </row>
    <row r="24" spans="2:9" s="11" customFormat="1" ht="24" customHeight="1" x14ac:dyDescent="0.25">
      <c r="B24" s="47" t="s">
        <v>4</v>
      </c>
      <c r="C24" s="48"/>
      <c r="D24" s="48"/>
      <c r="E24" s="49"/>
      <c r="F24" s="25" t="s">
        <v>3</v>
      </c>
      <c r="G24" s="20" t="s">
        <v>2</v>
      </c>
    </row>
    <row r="25" spans="2:9" ht="33" customHeight="1" x14ac:dyDescent="0.25">
      <c r="B25" s="60" t="s">
        <v>1</v>
      </c>
      <c r="C25" s="61"/>
      <c r="D25" s="66" t="s">
        <v>30</v>
      </c>
      <c r="E25" s="67"/>
      <c r="F25" s="33">
        <f>VLOOKUP($E$14,Tableau1[],3,FALSE)</f>
        <v>2E-3</v>
      </c>
      <c r="G25" s="26">
        <f>F25*$E$11</f>
        <v>0</v>
      </c>
      <c r="I25" s="68"/>
    </row>
    <row r="26" spans="2:9" ht="33" customHeight="1" x14ac:dyDescent="0.25">
      <c r="B26" s="60" t="s">
        <v>13</v>
      </c>
      <c r="C26" s="61"/>
      <c r="D26" s="66" t="s">
        <v>35</v>
      </c>
      <c r="E26" s="67"/>
      <c r="F26" s="33">
        <f>VLOOKUP($E$14,Tableau1[],4,FALSE)</f>
        <v>3.3999999999999998E-3</v>
      </c>
      <c r="G26" s="26">
        <f t="shared" ref="G26:G27" si="0">F26*$E$11</f>
        <v>0</v>
      </c>
      <c r="I26" s="68"/>
    </row>
    <row r="27" spans="2:9" ht="33" customHeight="1" x14ac:dyDescent="0.25">
      <c r="B27" s="60" t="s">
        <v>14</v>
      </c>
      <c r="C27" s="61"/>
      <c r="D27" s="66" t="s">
        <v>36</v>
      </c>
      <c r="E27" s="67"/>
      <c r="F27" s="33">
        <f>VLOOKUP($E$14,Tableau1[],5,FALSE)</f>
        <v>1.6999999999999999E-3</v>
      </c>
      <c r="G27" s="26">
        <f t="shared" si="0"/>
        <v>0</v>
      </c>
      <c r="I27" s="68"/>
    </row>
    <row r="28" spans="2:9" ht="13.5" customHeight="1" x14ac:dyDescent="0.25">
      <c r="B28" s="28"/>
      <c r="C28" s="28"/>
      <c r="D28" s="29"/>
      <c r="E28" s="29"/>
      <c r="F28" s="30"/>
      <c r="G28" s="31"/>
      <c r="I28" s="27"/>
    </row>
    <row r="29" spans="2:9" x14ac:dyDescent="0.25">
      <c r="B29" s="43" t="s">
        <v>0</v>
      </c>
      <c r="C29" s="43"/>
      <c r="D29" s="43"/>
      <c r="E29" s="43"/>
      <c r="F29" s="43"/>
      <c r="G29" s="43"/>
    </row>
  </sheetData>
  <mergeCells count="32">
    <mergeCell ref="I9:I10"/>
    <mergeCell ref="K9:L9"/>
    <mergeCell ref="D27:E27"/>
    <mergeCell ref="I25:I27"/>
    <mergeCell ref="D21:E21"/>
    <mergeCell ref="D20:E20"/>
    <mergeCell ref="D26:E26"/>
    <mergeCell ref="D25:E25"/>
    <mergeCell ref="C14:D14"/>
    <mergeCell ref="G15:G16"/>
    <mergeCell ref="B25:C25"/>
    <mergeCell ref="B26:C26"/>
    <mergeCell ref="B29:G29"/>
    <mergeCell ref="B17:G17"/>
    <mergeCell ref="B18:E18"/>
    <mergeCell ref="B23:G23"/>
    <mergeCell ref="B24:E24"/>
    <mergeCell ref="G19:G21"/>
    <mergeCell ref="F19:F21"/>
    <mergeCell ref="D19:E19"/>
    <mergeCell ref="B19:C19"/>
    <mergeCell ref="B21:C21"/>
    <mergeCell ref="B20:C20"/>
    <mergeCell ref="B27:C27"/>
    <mergeCell ref="C8:D8"/>
    <mergeCell ref="C9:D9"/>
    <mergeCell ref="C10:D10"/>
    <mergeCell ref="B2:G2"/>
    <mergeCell ref="B6:D6"/>
    <mergeCell ref="B4:G4"/>
    <mergeCell ref="B3:G3"/>
    <mergeCell ref="C7:D7"/>
  </mergeCells>
  <dataValidations count="1">
    <dataValidation type="list" allowBlank="1" showInputMessage="1" showErrorMessage="1" sqref="I6:I8" xr:uid="{54605919-A4AB-4D67-BD32-375E5B4E525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1C142B-AEDC-43B0-819C-15E65886A13F}">
          <x14:formula1>
            <xm:f>Feuil2!$B$5:$B$9</xm:f>
          </x14:formula1>
          <xm:sqref>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83F-A52C-44D3-99D6-FB6D891578E4}">
  <dimension ref="B4:F9"/>
  <sheetViews>
    <sheetView workbookViewId="0">
      <selection activeCell="B5" sqref="B5:F9"/>
    </sheetView>
  </sheetViews>
  <sheetFormatPr baseColWidth="10" defaultRowHeight="13.8" x14ac:dyDescent="0.25"/>
  <cols>
    <col min="2" max="2" width="24.8984375" customWidth="1"/>
  </cols>
  <sheetData>
    <row r="4" spans="2:6" x14ac:dyDescent="0.25"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</row>
    <row r="5" spans="2:6" x14ac:dyDescent="0.25">
      <c r="B5" s="1" t="s">
        <v>22</v>
      </c>
      <c r="C5" s="2">
        <v>2.7E-2</v>
      </c>
      <c r="D5" s="2">
        <v>2E-3</v>
      </c>
      <c r="E5" s="2">
        <v>3.3999999999999998E-3</v>
      </c>
      <c r="F5" s="2">
        <v>1.6999999999999999E-3</v>
      </c>
    </row>
    <row r="6" spans="2:6" x14ac:dyDescent="0.25">
      <c r="B6" s="1" t="s">
        <v>24</v>
      </c>
      <c r="C6" s="2">
        <f>2.33%+1.09%</f>
        <v>3.4200000000000001E-2</v>
      </c>
      <c r="D6" s="2">
        <v>2.0999999999999999E-3</v>
      </c>
      <c r="E6" s="2">
        <v>3.7000000000000002E-3</v>
      </c>
      <c r="F6" s="2">
        <v>1.8E-3</v>
      </c>
    </row>
    <row r="7" spans="2:6" x14ac:dyDescent="0.25">
      <c r="B7" s="1" t="s">
        <v>23</v>
      </c>
      <c r="C7" s="2">
        <f>1.99%+0.9%</f>
        <v>2.8900000000000002E-2</v>
      </c>
      <c r="D7" s="2">
        <v>2.0999999999999999E-3</v>
      </c>
      <c r="E7" s="2">
        <v>3.3E-3</v>
      </c>
      <c r="F7" s="2">
        <v>1.6999999999999999E-3</v>
      </c>
    </row>
    <row r="8" spans="2:6" x14ac:dyDescent="0.25">
      <c r="B8" s="1" t="s">
        <v>25</v>
      </c>
      <c r="C8" s="2">
        <f>1.89%+1.22%</f>
        <v>3.1099999999999999E-2</v>
      </c>
      <c r="D8" s="2">
        <v>2.0999999999999999E-3</v>
      </c>
      <c r="E8" s="2">
        <v>3.7000000000000002E-3</v>
      </c>
      <c r="F8" s="2">
        <v>1.6000000000000001E-3</v>
      </c>
    </row>
    <row r="9" spans="2:6" x14ac:dyDescent="0.25">
      <c r="B9" s="1" t="s">
        <v>26</v>
      </c>
      <c r="C9" s="2">
        <f>1.03%+0.87%</f>
        <v>1.9E-2</v>
      </c>
      <c r="D9" s="2">
        <v>2.0999999999999999E-3</v>
      </c>
      <c r="E9" s="2">
        <v>4.7999999999999996E-3</v>
      </c>
      <c r="F9" s="2">
        <v>2.5000000000000001E-3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CDG 29 - Prévoyance</vt:lpstr>
      <vt:lpstr>Feuil2</vt:lpstr>
      <vt:lpstr>'CDG 29 - Prévoyance'!Zone_d_impression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B</dc:creator>
  <cp:lastModifiedBy>pascal joulin</cp:lastModifiedBy>
  <dcterms:created xsi:type="dcterms:W3CDTF">2024-10-07T12:37:06Z</dcterms:created>
  <dcterms:modified xsi:type="dcterms:W3CDTF">2024-10-14T17:53:44Z</dcterms:modified>
</cp:coreProperties>
</file>